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120" windowHeight="8985" activeTab="0"/>
  </bookViews>
  <sheets>
    <sheet name="Cálculo de Salári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JO?O BATISTA GON?ALVES</author>
    <author>CONTABES Assessoria Empresarial Ltda ME</author>
  </authors>
  <commentList>
    <comment ref="I15" authorId="0">
      <text>
        <r>
          <rPr>
            <b/>
            <sz val="8"/>
            <rFont val="Tahoma"/>
            <family val="0"/>
          </rPr>
          <t>Valor unitário do Vale Transporte em R$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Quantidade de Vales no Mês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0"/>
          </rPr>
          <t>Quantidade de Horas no Mês</t>
        </r>
        <r>
          <rPr>
            <sz val="8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0"/>
          </rPr>
          <t>Quantidade de Horas no Mês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Quantidade de Dias no Mês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Os percentuais são de: 10, 20 ou 40% do Salário Mínimo da Região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O percentual é variável de Acordo com a Convenção Coletiva sobre o Salário Base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Os percentuais são: 1, 2 ou 3% conforme o CNAE-Fiscal da empresa.</t>
        </r>
        <r>
          <rPr>
            <sz val="8"/>
            <rFont val="Tahoma"/>
            <family val="0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0"/>
          </rPr>
          <t>Se a empresa não for optante pelo SIMPLES, este campo será igual a: 20,00%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<sst xmlns="http://schemas.openxmlformats.org/spreadsheetml/2006/main" count="63" uniqueCount="62">
  <si>
    <t>Empresa</t>
  </si>
  <si>
    <t>Terceiros</t>
  </si>
  <si>
    <t>Empregado</t>
  </si>
  <si>
    <t>2 - Salário Contratual</t>
  </si>
  <si>
    <t>1 - Salário Contratual Bruto</t>
  </si>
  <si>
    <t>2 - Adicional de Periculosidade Bruto</t>
  </si>
  <si>
    <t>3 - Adicional de Insalubridade Bruto</t>
  </si>
  <si>
    <t>FORMAÇÃO DO SALÁRIO BRUTO</t>
  </si>
  <si>
    <t>CÁLCULO DO CUSTO MENSAL</t>
  </si>
  <si>
    <t>INSS Descontado do Empregado</t>
  </si>
  <si>
    <t>Campo 1</t>
  </si>
  <si>
    <t>Campo 2</t>
  </si>
  <si>
    <t>Campo 3</t>
  </si>
  <si>
    <t>Campo 4</t>
  </si>
  <si>
    <t>Campo 5</t>
  </si>
  <si>
    <t>Campo 6</t>
  </si>
  <si>
    <t>salarial para obter o cálculo do custo mensal aproximado do seu funcionário.</t>
  </si>
  <si>
    <t xml:space="preserve">Preencha os campos abaixo sombreados de azul, de acordo com a situação da empresa e a faixa </t>
  </si>
  <si>
    <t>TOTAL DA GPS NO MÊS (Empresa e Empregado)</t>
  </si>
  <si>
    <t>TOTAL DA GEFIP/FGTS DEVIDO NO MÊS (Depósito FGTS)</t>
  </si>
  <si>
    <t>TOTAL LÍQUIDO DA FOLHA DE PAGAMENTO NO MÊS (Salário do Funcionário)</t>
  </si>
  <si>
    <r>
      <t>OBS:</t>
    </r>
    <r>
      <rPr>
        <sz val="9"/>
        <rFont val="Arial"/>
        <family val="2"/>
      </rPr>
      <t xml:space="preserve"> Para as empresas optantes pelo SIMPLES NACIONAL, não preencher os campos 1, 3 e 4.</t>
    </r>
  </si>
  <si>
    <t>RAT</t>
  </si>
  <si>
    <t>Periculosidade (%)</t>
  </si>
  <si>
    <t>Insalubridade (%)</t>
  </si>
  <si>
    <t>1 - Salário Mínimo Nacional</t>
  </si>
  <si>
    <t>CÁLCULO APROXIMADO DO CUSTO MENSAL DE UM FUNCIONÁRIO</t>
  </si>
  <si>
    <t>Hs</t>
  </si>
  <si>
    <t>2 - Adicional de Periculosidade</t>
  </si>
  <si>
    <t>4 - Adicional de Insalubridade</t>
  </si>
  <si>
    <t>5 - Horas Extras a 50%</t>
  </si>
  <si>
    <t>6 - Horas Extra a 100%</t>
  </si>
  <si>
    <t>Unid.</t>
  </si>
  <si>
    <t xml:space="preserve">7 - Vr. Vale Transporte </t>
  </si>
  <si>
    <t>5 - Valor da Alimentação</t>
  </si>
  <si>
    <t>Dias</t>
  </si>
  <si>
    <t xml:space="preserve">PERCENTUAIS DO INSS, SALÁRIO CONTRATUAL, ADICIONAIS, HORAS EXTRAS E BENEFÍCIOS SOCIAIS </t>
  </si>
  <si>
    <t>6 - Outros - Discriminar</t>
  </si>
  <si>
    <t>Total Bruto das Remunerações</t>
  </si>
  <si>
    <t>Valores Devidos a Previdência Social no mês pela empresa</t>
  </si>
  <si>
    <t>Valores Devidos a Previdência Social no mês pelo empregado</t>
  </si>
  <si>
    <t>4 - Horas Extras com adicional de 50,0% sobre o valor da hora normal</t>
  </si>
  <si>
    <t>5 - Horas Extras com adicional 100,0% sobre o valor da hora normal</t>
  </si>
  <si>
    <t>Vale Transporte Descontado do Empregado</t>
  </si>
  <si>
    <t>11 - Provisão de FGTS Devido pela Empresa sobre 13º Salário e Férias proporcionais</t>
  </si>
  <si>
    <t>12 - Provisão de INSS Devido pela Empresa sobre 13º Salário e Férias proporcionais</t>
  </si>
  <si>
    <t>13 - Provisão de Contribuição para o RAT sobre 13º Salário e Férias proporcionais</t>
  </si>
  <si>
    <t>14 - Provisão de Contribuição para Terceiros sobre 13º Salário e Férias proporcionais</t>
  </si>
  <si>
    <t>Total do Custo Mensal + Provisões</t>
  </si>
  <si>
    <r>
      <t>01 - Salário Contratual + Adicionais + Horas Extras</t>
    </r>
    <r>
      <rPr>
        <sz val="7.5"/>
        <rFont val="Arial"/>
        <family val="2"/>
      </rPr>
      <t xml:space="preserve"> (menos INSS e Vale Transporte descontados)</t>
    </r>
  </si>
  <si>
    <t>02 - FGTS Devido pela Empresa no mês</t>
  </si>
  <si>
    <t>03 - INSS Devido pela Empresa no mês</t>
  </si>
  <si>
    <t>04 - Contribuição para o Risco de Acidentes do Trabalho - RAT no mês</t>
  </si>
  <si>
    <t>05 - Contribuição para Terceiros</t>
  </si>
  <si>
    <t>06 - Vale Transporte</t>
  </si>
  <si>
    <t>07 - Tiket Alimentação</t>
  </si>
  <si>
    <t>08 - Provisão de 1/12 avos de 13º Salário Proporcional</t>
  </si>
  <si>
    <t>09 - Provisão de 1/12 avos de Férias Proporcionais</t>
  </si>
  <si>
    <t>10 - Provisão de 1/3 Sobre Férias Proporcionais</t>
  </si>
  <si>
    <t>TOTAL DE PAGAMENTO NO MÊS (Salário do Funcionário + FGTS + GPS)</t>
  </si>
  <si>
    <t>TOTAL DAS PROVISÕES NO MÊS (13º Salário e Férias do Funcionário + FGTS + GPS)</t>
  </si>
  <si>
    <t>Atualizada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</si>
</sst>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7.5"/>
      <name val="Arial"/>
      <family val="2"/>
    </font>
    <font>
      <sz val="8"/>
      <color indexed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 horizontal="center"/>
      <protection hidden="1" locked="0"/>
    </xf>
    <xf numFmtId="0" fontId="5" fillId="2" borderId="4" xfId="0" applyFont="1" applyFill="1" applyBorder="1" applyAlignment="1" applyProtection="1">
      <alignment/>
      <protection hidden="1"/>
    </xf>
    <xf numFmtId="0" fontId="1" fillId="3" borderId="3" xfId="0" applyNumberFormat="1" applyFont="1" applyFill="1" applyBorder="1" applyAlignment="1" applyProtection="1">
      <alignment horizontal="center"/>
      <protection hidden="1" locked="0"/>
    </xf>
    <xf numFmtId="0" fontId="5" fillId="2" borderId="1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 horizontal="center"/>
      <protection hidden="1" locked="0"/>
    </xf>
    <xf numFmtId="0" fontId="9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44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center"/>
      <protection hidden="1"/>
    </xf>
    <xf numFmtId="14" fontId="11" fillId="2" borderId="0" xfId="0" applyNumberFormat="1" applyFont="1" applyFill="1" applyAlignment="1" applyProtection="1">
      <alignment horizontal="center"/>
      <protection hidden="1"/>
    </xf>
    <xf numFmtId="44" fontId="2" fillId="2" borderId="3" xfId="0" applyNumberFormat="1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44" fontId="2" fillId="2" borderId="1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44" fontId="2" fillId="2" borderId="3" xfId="0" applyNumberFormat="1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44" fontId="1" fillId="2" borderId="5" xfId="0" applyNumberFormat="1" applyFont="1" applyFill="1" applyBorder="1" applyAlignment="1" applyProtection="1">
      <alignment horizontal="center"/>
      <protection hidden="1"/>
    </xf>
    <xf numFmtId="44" fontId="1" fillId="2" borderId="0" xfId="0" applyNumberFormat="1" applyFont="1" applyFill="1" applyBorder="1" applyAlignment="1" applyProtection="1">
      <alignment horizontal="center"/>
      <protection hidden="1"/>
    </xf>
    <xf numFmtId="44" fontId="1" fillId="2" borderId="6" xfId="0" applyNumberFormat="1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left"/>
      <protection hidden="1"/>
    </xf>
    <xf numFmtId="44" fontId="1" fillId="2" borderId="7" xfId="0" applyNumberFormat="1" applyFont="1" applyFill="1" applyBorder="1" applyAlignment="1" applyProtection="1">
      <alignment horizontal="center"/>
      <protection hidden="1"/>
    </xf>
    <xf numFmtId="44" fontId="1" fillId="2" borderId="8" xfId="0" applyNumberFormat="1" applyFont="1" applyFill="1" applyBorder="1" applyAlignment="1" applyProtection="1">
      <alignment horizontal="center"/>
      <protection hidden="1"/>
    </xf>
    <xf numFmtId="44" fontId="1" fillId="2" borderId="9" xfId="0" applyNumberFormat="1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44" fontId="1" fillId="2" borderId="10" xfId="0" applyNumberFormat="1" applyFont="1" applyFill="1" applyBorder="1" applyAlignment="1" applyProtection="1">
      <alignment horizontal="right"/>
      <protection hidden="1"/>
    </xf>
    <xf numFmtId="0" fontId="1" fillId="2" borderId="11" xfId="0" applyFont="1" applyFill="1" applyBorder="1" applyAlignment="1" applyProtection="1">
      <alignment horizontal="right"/>
      <protection hidden="1"/>
    </xf>
    <xf numFmtId="0" fontId="1" fillId="2" borderId="12" xfId="0" applyFont="1" applyFill="1" applyBorder="1" applyAlignment="1" applyProtection="1">
      <alignment horizontal="right"/>
      <protection hidden="1"/>
    </xf>
    <xf numFmtId="44" fontId="1" fillId="2" borderId="7" xfId="0" applyNumberFormat="1" applyFont="1" applyFill="1" applyBorder="1" applyAlignment="1" applyProtection="1">
      <alignment horizontal="right"/>
      <protection hidden="1"/>
    </xf>
    <xf numFmtId="0" fontId="1" fillId="2" borderId="8" xfId="0" applyFont="1" applyFill="1" applyBorder="1" applyAlignment="1" applyProtection="1">
      <alignment horizontal="right"/>
      <protection hidden="1"/>
    </xf>
    <xf numFmtId="0" fontId="1" fillId="2" borderId="9" xfId="0" applyFont="1" applyFill="1" applyBorder="1" applyAlignment="1" applyProtection="1">
      <alignment horizontal="right"/>
      <protection hidden="1"/>
    </xf>
    <xf numFmtId="44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 locked="0"/>
    </xf>
    <xf numFmtId="0" fontId="1" fillId="3" borderId="2" xfId="0" applyFont="1" applyFill="1" applyBorder="1" applyAlignment="1" applyProtection="1">
      <alignment horizontal="left"/>
      <protection hidden="1" locked="0"/>
    </xf>
    <xf numFmtId="0" fontId="1" fillId="3" borderId="4" xfId="0" applyFont="1" applyFill="1" applyBorder="1" applyAlignment="1" applyProtection="1">
      <alignment horizontal="left"/>
      <protection hidden="1" locked="0"/>
    </xf>
    <xf numFmtId="44" fontId="1" fillId="2" borderId="10" xfId="0" applyNumberFormat="1" applyFont="1" applyFill="1" applyBorder="1" applyAlignment="1" applyProtection="1">
      <alignment horizontal="center"/>
      <protection hidden="1"/>
    </xf>
    <xf numFmtId="44" fontId="1" fillId="2" borderId="11" xfId="0" applyNumberFormat="1" applyFont="1" applyFill="1" applyBorder="1" applyAlignment="1" applyProtection="1">
      <alignment horizontal="center"/>
      <protection hidden="1"/>
    </xf>
    <xf numFmtId="44" fontId="1" fillId="2" borderId="12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44" fontId="2" fillId="2" borderId="2" xfId="0" applyNumberFormat="1" applyFont="1" applyFill="1" applyBorder="1" applyAlignment="1" applyProtection="1">
      <alignment horizontal="center"/>
      <protection hidden="1"/>
    </xf>
    <xf numFmtId="44" fontId="2" fillId="2" borderId="4" xfId="0" applyNumberFormat="1" applyFont="1" applyFill="1" applyBorder="1" applyAlignment="1" applyProtection="1">
      <alignment horizontal="center"/>
      <protection hidden="1"/>
    </xf>
    <xf numFmtId="44" fontId="1" fillId="3" borderId="1" xfId="0" applyNumberFormat="1" applyFont="1" applyFill="1" applyBorder="1" applyAlignment="1" applyProtection="1">
      <alignment horizontal="center"/>
      <protection hidden="1" locked="0"/>
    </xf>
    <xf numFmtId="44" fontId="1" fillId="3" borderId="2" xfId="0" applyNumberFormat="1" applyFont="1" applyFill="1" applyBorder="1" applyAlignment="1" applyProtection="1">
      <alignment horizontal="center"/>
      <protection hidden="1" locked="0"/>
    </xf>
    <xf numFmtId="44" fontId="1" fillId="3" borderId="4" xfId="0" applyNumberFormat="1" applyFont="1" applyFill="1" applyBorder="1" applyAlignment="1" applyProtection="1">
      <alignment horizontal="center"/>
      <protection hidden="1" locked="0"/>
    </xf>
    <xf numFmtId="44" fontId="1" fillId="3" borderId="3" xfId="0" applyNumberFormat="1" applyFont="1" applyFill="1" applyBorder="1" applyAlignment="1" applyProtection="1">
      <alignment horizontal="right"/>
      <protection hidden="1" locked="0"/>
    </xf>
    <xf numFmtId="44" fontId="1" fillId="3" borderId="3" xfId="0" applyNumberFormat="1" applyFont="1" applyFill="1" applyBorder="1" applyAlignment="1" applyProtection="1">
      <alignment/>
      <protection hidden="1" locked="0"/>
    </xf>
    <xf numFmtId="44" fontId="1" fillId="2" borderId="3" xfId="0" applyNumberFormat="1" applyFont="1" applyFill="1" applyBorder="1" applyAlignment="1" applyProtection="1">
      <alignment horizontal="right"/>
      <protection hidden="1" locked="0"/>
    </xf>
    <xf numFmtId="44" fontId="1" fillId="2" borderId="3" xfId="0" applyNumberFormat="1" applyFont="1" applyFill="1" applyBorder="1" applyAlignment="1" applyProtection="1">
      <alignment/>
      <protection hidden="1" locked="0"/>
    </xf>
    <xf numFmtId="44" fontId="1" fillId="2" borderId="1" xfId="0" applyNumberFormat="1" applyFont="1" applyFill="1" applyBorder="1" applyAlignment="1" applyProtection="1">
      <alignment horizontal="right"/>
      <protection hidden="1"/>
    </xf>
    <xf numFmtId="44" fontId="1" fillId="2" borderId="2" xfId="0" applyNumberFormat="1" applyFont="1" applyFill="1" applyBorder="1" applyAlignment="1" applyProtection="1">
      <alignment horizontal="right"/>
      <protection hidden="1"/>
    </xf>
    <xf numFmtId="44" fontId="1" fillId="2" borderId="4" xfId="0" applyNumberFormat="1" applyFont="1" applyFill="1" applyBorder="1" applyAlignment="1" applyProtection="1">
      <alignment horizontal="right"/>
      <protection hidden="1"/>
    </xf>
    <xf numFmtId="44" fontId="1" fillId="2" borderId="1" xfId="0" applyNumberFormat="1" applyFont="1" applyFill="1" applyBorder="1" applyAlignment="1" applyProtection="1">
      <alignment/>
      <protection hidden="1"/>
    </xf>
    <xf numFmtId="44" fontId="1" fillId="2" borderId="2" xfId="0" applyNumberFormat="1" applyFont="1" applyFill="1" applyBorder="1" applyAlignment="1" applyProtection="1">
      <alignment/>
      <protection hidden="1"/>
    </xf>
    <xf numFmtId="44" fontId="1" fillId="2" borderId="4" xfId="0" applyNumberFormat="1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 horizontal="center" shrinkToFit="1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10" fontId="1" fillId="3" borderId="3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O6" sqref="O6"/>
    </sheetView>
  </sheetViews>
  <sheetFormatPr defaultColWidth="9.140625" defaultRowHeight="12.75"/>
  <cols>
    <col min="1" max="16384" width="4.7109375" style="1" customWidth="1"/>
  </cols>
  <sheetData>
    <row r="1" spans="1:20" ht="15.75">
      <c r="A1" s="16" t="s">
        <v>61</v>
      </c>
      <c r="B1" s="16"/>
      <c r="C1" s="78" t="s">
        <v>26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" ht="12.75">
      <c r="A2" s="17">
        <v>39442</v>
      </c>
      <c r="B2" s="16"/>
    </row>
    <row r="3" ht="12.75">
      <c r="C3" s="1" t="s">
        <v>17</v>
      </c>
    </row>
    <row r="4" ht="12.75">
      <c r="C4" s="1" t="s">
        <v>16</v>
      </c>
    </row>
    <row r="5" ht="12.75">
      <c r="C5" s="2" t="s">
        <v>21</v>
      </c>
    </row>
    <row r="6" ht="12.75">
      <c r="C6" s="2"/>
    </row>
    <row r="7" ht="12.75">
      <c r="C7" s="2" t="s">
        <v>36</v>
      </c>
    </row>
    <row r="8" spans="3:20" ht="12.75">
      <c r="C8" s="79" t="s">
        <v>10</v>
      </c>
      <c r="D8" s="79"/>
      <c r="E8" s="79"/>
      <c r="F8" s="79" t="s">
        <v>11</v>
      </c>
      <c r="G8" s="79"/>
      <c r="H8" s="79"/>
      <c r="I8" s="79" t="s">
        <v>12</v>
      </c>
      <c r="J8" s="79"/>
      <c r="K8" s="79"/>
      <c r="L8" s="79" t="s">
        <v>13</v>
      </c>
      <c r="M8" s="79"/>
      <c r="N8" s="79"/>
      <c r="O8" s="79" t="s">
        <v>14</v>
      </c>
      <c r="P8" s="79"/>
      <c r="Q8" s="79"/>
      <c r="R8" s="79" t="s">
        <v>15</v>
      </c>
      <c r="S8" s="79"/>
      <c r="T8" s="79"/>
    </row>
    <row r="9" spans="3:20" ht="12.75">
      <c r="C9" s="77" t="s">
        <v>0</v>
      </c>
      <c r="D9" s="77"/>
      <c r="E9" s="77"/>
      <c r="F9" s="77" t="s">
        <v>2</v>
      </c>
      <c r="G9" s="77"/>
      <c r="H9" s="77"/>
      <c r="I9" s="77" t="s">
        <v>22</v>
      </c>
      <c r="J9" s="77"/>
      <c r="K9" s="77"/>
      <c r="L9" s="77" t="s">
        <v>1</v>
      </c>
      <c r="M9" s="77"/>
      <c r="N9" s="77"/>
      <c r="O9" s="77" t="s">
        <v>23</v>
      </c>
      <c r="P9" s="77"/>
      <c r="Q9" s="77"/>
      <c r="R9" s="77" t="s">
        <v>24</v>
      </c>
      <c r="S9" s="77"/>
      <c r="T9" s="77"/>
    </row>
    <row r="10" spans="3:20" ht="15" customHeight="1">
      <c r="C10" s="80">
        <v>0.2</v>
      </c>
      <c r="D10" s="80"/>
      <c r="E10" s="80"/>
      <c r="F10" s="80">
        <v>0.0765</v>
      </c>
      <c r="G10" s="80"/>
      <c r="H10" s="80"/>
      <c r="I10" s="80">
        <v>0.03</v>
      </c>
      <c r="J10" s="80"/>
      <c r="K10" s="80"/>
      <c r="L10" s="80">
        <v>0.058</v>
      </c>
      <c r="M10" s="80"/>
      <c r="N10" s="80"/>
      <c r="O10" s="80">
        <v>0</v>
      </c>
      <c r="P10" s="80"/>
      <c r="Q10" s="80"/>
      <c r="R10" s="80">
        <v>0</v>
      </c>
      <c r="S10" s="80"/>
      <c r="T10" s="80"/>
    </row>
    <row r="12" spans="3:20" ht="15" customHeight="1">
      <c r="C12" s="59" t="s">
        <v>25</v>
      </c>
      <c r="D12" s="60"/>
      <c r="E12" s="60"/>
      <c r="F12" s="60"/>
      <c r="G12" s="60"/>
      <c r="H12" s="61"/>
      <c r="I12" s="67">
        <v>380</v>
      </c>
      <c r="J12" s="67"/>
      <c r="K12" s="67"/>
      <c r="L12" s="59" t="s">
        <v>3</v>
      </c>
      <c r="M12" s="60"/>
      <c r="N12" s="60"/>
      <c r="O12" s="60"/>
      <c r="P12" s="60"/>
      <c r="Q12" s="61"/>
      <c r="R12" s="68">
        <v>700</v>
      </c>
      <c r="S12" s="68"/>
      <c r="T12" s="68"/>
    </row>
    <row r="13" spans="3:20" ht="15" customHeight="1">
      <c r="C13" s="59" t="s">
        <v>28</v>
      </c>
      <c r="D13" s="60"/>
      <c r="E13" s="60"/>
      <c r="F13" s="60"/>
      <c r="G13" s="60"/>
      <c r="H13" s="61"/>
      <c r="I13" s="71">
        <f>R12*O10</f>
        <v>0</v>
      </c>
      <c r="J13" s="72"/>
      <c r="K13" s="73"/>
      <c r="L13" s="59" t="s">
        <v>29</v>
      </c>
      <c r="M13" s="60"/>
      <c r="N13" s="60"/>
      <c r="O13" s="60"/>
      <c r="P13" s="60"/>
      <c r="Q13" s="61"/>
      <c r="R13" s="74">
        <f>I12*R10</f>
        <v>0</v>
      </c>
      <c r="S13" s="75"/>
      <c r="T13" s="76"/>
    </row>
    <row r="14" spans="3:20" ht="15" customHeight="1">
      <c r="C14" s="3" t="s">
        <v>30</v>
      </c>
      <c r="D14" s="4"/>
      <c r="E14" s="4"/>
      <c r="F14" s="4"/>
      <c r="G14" s="5">
        <v>0</v>
      </c>
      <c r="H14" s="6" t="s">
        <v>27</v>
      </c>
      <c r="I14" s="69">
        <f>SUM(R12+I13+R13)*50%/220*3*G14</f>
        <v>0</v>
      </c>
      <c r="J14" s="69"/>
      <c r="K14" s="69"/>
      <c r="L14" s="59" t="s">
        <v>31</v>
      </c>
      <c r="M14" s="60"/>
      <c r="N14" s="60"/>
      <c r="O14" s="61"/>
      <c r="P14" s="5">
        <v>0</v>
      </c>
      <c r="Q14" s="6" t="s">
        <v>27</v>
      </c>
      <c r="R14" s="70">
        <f>SUM(R12+I13+R13)*100%/220*2*P14</f>
        <v>0</v>
      </c>
      <c r="S14" s="70"/>
      <c r="T14" s="70"/>
    </row>
    <row r="15" spans="3:20" ht="15" customHeight="1">
      <c r="C15" s="3" t="s">
        <v>33</v>
      </c>
      <c r="D15" s="4"/>
      <c r="E15" s="4"/>
      <c r="F15" s="4"/>
      <c r="G15" s="7">
        <v>0</v>
      </c>
      <c r="H15" s="6" t="s">
        <v>32</v>
      </c>
      <c r="I15" s="67">
        <v>1.5</v>
      </c>
      <c r="J15" s="67"/>
      <c r="K15" s="67"/>
      <c r="L15" s="8" t="s">
        <v>34</v>
      </c>
      <c r="M15" s="9"/>
      <c r="N15" s="9"/>
      <c r="O15" s="9"/>
      <c r="P15" s="10">
        <v>0</v>
      </c>
      <c r="Q15" s="6" t="s">
        <v>35</v>
      </c>
      <c r="R15" s="68">
        <v>3</v>
      </c>
      <c r="S15" s="68"/>
      <c r="T15" s="68"/>
    </row>
    <row r="17" ht="12.75">
      <c r="C17" s="2" t="s">
        <v>7</v>
      </c>
    </row>
    <row r="18" spans="3:20" ht="12.75">
      <c r="C18" s="40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56">
        <f>R12</f>
        <v>700</v>
      </c>
      <c r="S18" s="57"/>
      <c r="T18" s="58"/>
    </row>
    <row r="19" spans="3:20" ht="12.75">
      <c r="C19" s="28" t="s">
        <v>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1">
        <f>I13</f>
        <v>0</v>
      </c>
      <c r="S19" s="32"/>
      <c r="T19" s="33"/>
    </row>
    <row r="20" spans="3:20" ht="12.75">
      <c r="C20" s="28" t="s">
        <v>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1">
        <f>R13</f>
        <v>0</v>
      </c>
      <c r="S20" s="32"/>
      <c r="T20" s="33"/>
    </row>
    <row r="21" spans="3:20" ht="12.75">
      <c r="C21" s="28" t="s">
        <v>41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1">
        <f>I14</f>
        <v>0</v>
      </c>
      <c r="S21" s="32"/>
      <c r="T21" s="33"/>
    </row>
    <row r="22" spans="3:20" ht="12.75">
      <c r="C22" s="28" t="s">
        <v>42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1">
        <f>R14</f>
        <v>0</v>
      </c>
      <c r="S22" s="32"/>
      <c r="T22" s="33"/>
    </row>
    <row r="23" spans="3:20" ht="12.75">
      <c r="C23" s="53" t="s">
        <v>37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64">
        <v>0</v>
      </c>
      <c r="S23" s="65"/>
      <c r="T23" s="66"/>
    </row>
    <row r="24" spans="3:20" s="11" customFormat="1" ht="12.75">
      <c r="C24" s="23" t="s">
        <v>38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9">
        <f>SUM(R18:R23)</f>
        <v>700</v>
      </c>
      <c r="S24" s="62"/>
      <c r="T24" s="63"/>
    </row>
    <row r="26" spans="3:20" ht="12.75">
      <c r="C26" s="52" t="s">
        <v>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8">
        <f>R24*F10</f>
        <v>53.55</v>
      </c>
      <c r="S26" s="19"/>
      <c r="T26" s="19"/>
    </row>
    <row r="27" spans="3:20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4"/>
      <c r="T27" s="14"/>
    </row>
    <row r="28" spans="3:20" ht="12.75">
      <c r="C28" s="52" t="s">
        <v>43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18">
        <f>IF(G15=0,0,IF(G15&gt;0,R12*6%))</f>
        <v>0</v>
      </c>
      <c r="S28" s="19"/>
      <c r="T28" s="19"/>
    </row>
    <row r="30" ht="12.75">
      <c r="C30" s="2" t="s">
        <v>8</v>
      </c>
    </row>
    <row r="31" spans="3:20" ht="12.75">
      <c r="C31" s="40" t="s">
        <v>49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56">
        <f>R24-R26-R28</f>
        <v>646.45</v>
      </c>
      <c r="S31" s="57"/>
      <c r="T31" s="58"/>
    </row>
    <row r="32" spans="3:20" ht="12.75">
      <c r="C32" s="28" t="s">
        <v>50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f>R24*8%</f>
        <v>56</v>
      </c>
      <c r="S32" s="32"/>
      <c r="T32" s="33"/>
    </row>
    <row r="33" spans="3:20" ht="12.75">
      <c r="C33" s="28" t="s">
        <v>51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f>R24*C10</f>
        <v>140</v>
      </c>
      <c r="S33" s="32"/>
      <c r="T33" s="33"/>
    </row>
    <row r="34" spans="3:20" ht="12.75">
      <c r="C34" s="28" t="s">
        <v>52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>
        <f>R24*I10</f>
        <v>21</v>
      </c>
      <c r="S34" s="32"/>
      <c r="T34" s="33"/>
    </row>
    <row r="35" spans="3:20" ht="12.75">
      <c r="C35" s="28" t="s">
        <v>53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1">
        <f>R24*L10</f>
        <v>40.6</v>
      </c>
      <c r="S35" s="32"/>
      <c r="T35" s="33"/>
    </row>
    <row r="36" spans="3:20" ht="12.75">
      <c r="C36" s="28" t="s">
        <v>54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1">
        <f>IF(I15*G15-R28&lt;0,0,IF(I15*G15-R28&gt;0,I15*G15-R28,))</f>
        <v>0</v>
      </c>
      <c r="S36" s="32"/>
      <c r="T36" s="33"/>
    </row>
    <row r="37" spans="3:20" ht="12.75">
      <c r="C37" s="28" t="s">
        <v>55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1">
        <f>R15*P15</f>
        <v>0</v>
      </c>
      <c r="S37" s="32"/>
      <c r="T37" s="33"/>
    </row>
    <row r="38" spans="3:20" ht="12.75">
      <c r="C38" s="28" t="s">
        <v>56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31">
        <f>SUM(R24-R19-R20)/12</f>
        <v>58.333333333333336</v>
      </c>
      <c r="S38" s="32"/>
      <c r="T38" s="33"/>
    </row>
    <row r="39" spans="3:20" ht="12.75">
      <c r="C39" s="28" t="s">
        <v>57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31">
        <f>SUM(R24-R19-R20)/12</f>
        <v>58.333333333333336</v>
      </c>
      <c r="S39" s="32"/>
      <c r="T39" s="33"/>
    </row>
    <row r="40" spans="3:20" ht="12.75">
      <c r="C40" s="28" t="s">
        <v>58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31">
        <f>R39/3</f>
        <v>19.444444444444446</v>
      </c>
      <c r="S40" s="32"/>
      <c r="T40" s="33"/>
    </row>
    <row r="41" spans="3:20" ht="12.75">
      <c r="C41" s="28" t="s">
        <v>44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31">
        <f>SUM(R38:T40)*8%</f>
        <v>10.88888888888889</v>
      </c>
      <c r="S41" s="32"/>
      <c r="T41" s="33"/>
    </row>
    <row r="42" spans="3:20" ht="12.75">
      <c r="C42" s="28" t="s">
        <v>45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31">
        <f>SUM(R38:T40)*C10</f>
        <v>27.222222222222225</v>
      </c>
      <c r="S42" s="32"/>
      <c r="T42" s="33"/>
    </row>
    <row r="43" spans="3:20" ht="12.75">
      <c r="C43" s="28" t="s">
        <v>46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31">
        <f>SUM(R38:T40)*I10</f>
        <v>4.083333333333333</v>
      </c>
      <c r="S43" s="32"/>
      <c r="T43" s="33"/>
    </row>
    <row r="44" spans="3:20" ht="12.75">
      <c r="C44" s="34" t="s">
        <v>47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>
        <f>SUM(R38:T40)*L10</f>
        <v>7.894444444444445</v>
      </c>
      <c r="S44" s="38"/>
      <c r="T44" s="39"/>
    </row>
    <row r="45" spans="3:20" ht="12.75">
      <c r="C45" s="26" t="s">
        <v>48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>
        <f>SUM(R31:R44)</f>
        <v>1090.25</v>
      </c>
      <c r="S45" s="27"/>
      <c r="T45" s="27"/>
    </row>
    <row r="47" spans="3:20" ht="12.75">
      <c r="C47" s="40" t="s">
        <v>39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3">
        <f>SUM(R33:T35)</f>
        <v>201.6</v>
      </c>
      <c r="S47" s="44"/>
      <c r="T47" s="45"/>
    </row>
    <row r="48" spans="3:20" ht="12.75">
      <c r="C48" s="34" t="s">
        <v>40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46">
        <f>R26</f>
        <v>53.55</v>
      </c>
      <c r="S48" s="47"/>
      <c r="T48" s="48"/>
    </row>
    <row r="49" spans="3:20" ht="12.75">
      <c r="C49" s="23" t="s">
        <v>18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49">
        <f>SUM(R47:R48)</f>
        <v>255.14999999999998</v>
      </c>
      <c r="S49" s="50"/>
      <c r="T49" s="51"/>
    </row>
    <row r="50" spans="3:20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2.75">
      <c r="C51" s="23" t="s">
        <v>19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/>
      <c r="R51" s="20">
        <f>R32</f>
        <v>56</v>
      </c>
      <c r="S51" s="21"/>
      <c r="T51" s="22"/>
    </row>
    <row r="52" spans="3:20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2.75">
      <c r="C53" s="23" t="s">
        <v>20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5"/>
      <c r="R53" s="20">
        <f>R31-R28</f>
        <v>646.45</v>
      </c>
      <c r="S53" s="21"/>
      <c r="T53" s="22"/>
    </row>
    <row r="55" spans="3:20" ht="12.75">
      <c r="C55" s="23" t="s">
        <v>59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5"/>
      <c r="R55" s="20">
        <f>SUM(R49+R51+R53)</f>
        <v>957.6</v>
      </c>
      <c r="S55" s="21"/>
      <c r="T55" s="22"/>
    </row>
    <row r="57" spans="3:20" ht="12.75">
      <c r="C57" s="23" t="s">
        <v>60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  <c r="R57" s="20">
        <f>SUM(R37:T44)</f>
        <v>186.20000000000002</v>
      </c>
      <c r="S57" s="21"/>
      <c r="T57" s="22"/>
    </row>
  </sheetData>
  <sheetProtection password="89DB" sheet="1" objects="1" scenarios="1"/>
  <mergeCells count="96">
    <mergeCell ref="C55:Q55"/>
    <mergeCell ref="R55:T55"/>
    <mergeCell ref="C42:Q42"/>
    <mergeCell ref="R42:T42"/>
    <mergeCell ref="C39:Q39"/>
    <mergeCell ref="R39:T39"/>
    <mergeCell ref="C40:Q40"/>
    <mergeCell ref="R40:T40"/>
    <mergeCell ref="L10:N10"/>
    <mergeCell ref="L9:N9"/>
    <mergeCell ref="C38:Q38"/>
    <mergeCell ref="R38:T38"/>
    <mergeCell ref="I9:K9"/>
    <mergeCell ref="C10:E10"/>
    <mergeCell ref="F10:H10"/>
    <mergeCell ref="I10:K10"/>
    <mergeCell ref="C1:T1"/>
    <mergeCell ref="C8:E8"/>
    <mergeCell ref="F8:H8"/>
    <mergeCell ref="I8:K8"/>
    <mergeCell ref="L8:N8"/>
    <mergeCell ref="O8:Q8"/>
    <mergeCell ref="R8:T8"/>
    <mergeCell ref="O9:Q9"/>
    <mergeCell ref="R9:T9"/>
    <mergeCell ref="C12:H12"/>
    <mergeCell ref="I12:K12"/>
    <mergeCell ref="L12:Q12"/>
    <mergeCell ref="R12:T12"/>
    <mergeCell ref="O10:Q10"/>
    <mergeCell ref="R10:T10"/>
    <mergeCell ref="C9:E9"/>
    <mergeCell ref="F9:H9"/>
    <mergeCell ref="I14:K14"/>
    <mergeCell ref="R14:T14"/>
    <mergeCell ref="I13:K13"/>
    <mergeCell ref="R13:T13"/>
    <mergeCell ref="I15:K15"/>
    <mergeCell ref="R15:T15"/>
    <mergeCell ref="R18:T18"/>
    <mergeCell ref="R19:T19"/>
    <mergeCell ref="R20:T20"/>
    <mergeCell ref="R21:T21"/>
    <mergeCell ref="R22:T22"/>
    <mergeCell ref="R24:T24"/>
    <mergeCell ref="R23:T23"/>
    <mergeCell ref="R31:T31"/>
    <mergeCell ref="C57:Q57"/>
    <mergeCell ref="R57:T57"/>
    <mergeCell ref="C13:H13"/>
    <mergeCell ref="L13:Q13"/>
    <mergeCell ref="L14:O14"/>
    <mergeCell ref="C31:Q31"/>
    <mergeCell ref="C18:Q18"/>
    <mergeCell ref="C19:Q19"/>
    <mergeCell ref="C20:Q20"/>
    <mergeCell ref="C21:Q21"/>
    <mergeCell ref="C22:Q22"/>
    <mergeCell ref="C24:Q24"/>
    <mergeCell ref="C32:Q32"/>
    <mergeCell ref="C23:Q23"/>
    <mergeCell ref="C26:Q26"/>
    <mergeCell ref="C33:Q33"/>
    <mergeCell ref="R33:T33"/>
    <mergeCell ref="C34:Q34"/>
    <mergeCell ref="R34:T34"/>
    <mergeCell ref="C28:Q28"/>
    <mergeCell ref="C37:Q37"/>
    <mergeCell ref="R37:T37"/>
    <mergeCell ref="C41:Q41"/>
    <mergeCell ref="R41:T41"/>
    <mergeCell ref="C35:Q35"/>
    <mergeCell ref="R35:T35"/>
    <mergeCell ref="C36:Q36"/>
    <mergeCell ref="R36:T36"/>
    <mergeCell ref="R32:T32"/>
    <mergeCell ref="R44:T44"/>
    <mergeCell ref="R26:T26"/>
    <mergeCell ref="R53:T53"/>
    <mergeCell ref="C53:Q53"/>
    <mergeCell ref="C47:Q47"/>
    <mergeCell ref="R47:T47"/>
    <mergeCell ref="R48:T48"/>
    <mergeCell ref="C48:Q48"/>
    <mergeCell ref="R49:T49"/>
    <mergeCell ref="C49:Q49"/>
    <mergeCell ref="A1:B1"/>
    <mergeCell ref="A2:B2"/>
    <mergeCell ref="R28:T28"/>
    <mergeCell ref="R51:T51"/>
    <mergeCell ref="C51:Q51"/>
    <mergeCell ref="C45:Q45"/>
    <mergeCell ref="R45:T45"/>
    <mergeCell ref="C43:Q43"/>
    <mergeCell ref="R43:T43"/>
    <mergeCell ref="C44:Q44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ME</dc:creator>
  <cp:keywords/>
  <dc:description/>
  <cp:lastModifiedBy>JOÃO BATISTA GONÇALVES</cp:lastModifiedBy>
  <cp:lastPrinted>2007-12-27T09:58:03Z</cp:lastPrinted>
  <dcterms:created xsi:type="dcterms:W3CDTF">2002-10-05T21:35:17Z</dcterms:created>
  <dcterms:modified xsi:type="dcterms:W3CDTF">2007-12-27T22:13:43Z</dcterms:modified>
  <cp:category/>
  <cp:version/>
  <cp:contentType/>
  <cp:contentStatus/>
</cp:coreProperties>
</file>